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KHAMID\Kantor\2020\CAPAIAN KINERJA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F48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R36" i="1"/>
  <c r="R35" i="1"/>
  <c r="S34" i="1" s="1"/>
  <c r="R34" i="1"/>
  <c r="R33" i="1"/>
  <c r="R32" i="1"/>
  <c r="R31" i="1"/>
  <c r="S31" i="1" s="1"/>
  <c r="R30" i="1"/>
  <c r="R29" i="1"/>
  <c r="R28" i="1"/>
  <c r="S28" i="1" s="1"/>
  <c r="R27" i="1"/>
  <c r="R26" i="1"/>
  <c r="R37" i="1" s="1"/>
  <c r="R25" i="1"/>
  <c r="S25" i="1" s="1"/>
  <c r="I20" i="1"/>
  <c r="H20" i="1"/>
  <c r="G20" i="1"/>
  <c r="F20" i="1"/>
  <c r="E20" i="1"/>
  <c r="D20" i="1"/>
  <c r="J20" i="1" s="1"/>
  <c r="C20" i="1"/>
  <c r="J19" i="1"/>
  <c r="J18" i="1"/>
  <c r="K17" i="1"/>
  <c r="C42" i="1" s="1"/>
  <c r="J17" i="1"/>
  <c r="J16" i="1"/>
  <c r="J15" i="1"/>
  <c r="K14" i="1"/>
  <c r="C41" i="1" s="1"/>
  <c r="J14" i="1"/>
  <c r="J13" i="1"/>
  <c r="J12" i="1"/>
  <c r="K11" i="1"/>
  <c r="C40" i="1" s="1"/>
  <c r="J11" i="1"/>
  <c r="J10" i="1"/>
  <c r="J9" i="1"/>
  <c r="K8" i="1"/>
  <c r="C39" i="1" s="1"/>
  <c r="J8" i="1"/>
  <c r="C43" i="1" l="1"/>
  <c r="D39" i="1"/>
  <c r="D40" i="1" s="1"/>
  <c r="G39" i="1"/>
  <c r="D47" i="1" l="1"/>
  <c r="E47" i="1" s="1"/>
  <c r="F47" i="1" s="1"/>
  <c r="D41" i="1"/>
  <c r="D42" i="1" l="1"/>
  <c r="D45" i="1" s="1"/>
  <c r="E45" i="1" s="1"/>
  <c r="F45" i="1" s="1"/>
  <c r="D46" i="1"/>
  <c r="E46" i="1" s="1"/>
  <c r="F46" i="1" s="1"/>
</calcChain>
</file>

<file path=xl/sharedStrings.xml><?xml version="1.0" encoding="utf-8"?>
<sst xmlns="http://schemas.openxmlformats.org/spreadsheetml/2006/main" count="87" uniqueCount="49">
  <si>
    <t>DATA STATISTIK DINAS PARIWISATA</t>
  </si>
  <si>
    <t>KABUPATEN DEMAK</t>
  </si>
  <si>
    <t>TAHUN 2020</t>
  </si>
  <si>
    <t>NO</t>
  </si>
  <si>
    <t>BULAN</t>
  </si>
  <si>
    <t>TIKETING</t>
  </si>
  <si>
    <t>TOTAL</t>
  </si>
  <si>
    <t>MAKAM SULTAN PATAH</t>
  </si>
  <si>
    <t>KADILANGU</t>
  </si>
  <si>
    <t>MOROSARI</t>
  </si>
  <si>
    <t>TAMAN RIA</t>
  </si>
  <si>
    <t>(ISTAMBUL)</t>
  </si>
  <si>
    <t>NUS</t>
  </si>
  <si>
    <t>MAN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</si>
  <si>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</si>
  <si>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</si>
  <si>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</si>
  <si>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</si>
  <si>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</si>
  <si>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</si>
  <si>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</si>
  <si>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</si>
  <si>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</si>
  <si>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</si>
  <si>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</si>
  <si>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</si>
  <si>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NON TIKETING</t>
  </si>
  <si>
    <t>SENDANG WULUH</t>
  </si>
  <si>
    <t>MAKAM SYECH MUDZAKIR</t>
  </si>
  <si>
    <t>BUNGO</t>
  </si>
  <si>
    <t>ONGGOJOYO</t>
  </si>
  <si>
    <t>REDUKSI KEDUNG MUTIH</t>
  </si>
  <si>
    <t>ROWO TANJUNG</t>
  </si>
  <si>
    <t>TLOGOWERU</t>
  </si>
  <si>
    <t>EDU</t>
  </si>
  <si>
    <t>KALITUNTANG</t>
  </si>
  <si>
    <t>POLARIS</t>
  </si>
  <si>
    <t>NIAGARA</t>
  </si>
  <si>
    <t>WONOSARI</t>
  </si>
  <si>
    <t>JRAGUNG</t>
  </si>
  <si>
    <t>BEDONO</t>
  </si>
  <si>
    <t>GLAGAH WANGI</t>
  </si>
  <si>
    <t>-</t>
  </si>
  <si>
    <t>TRI I</t>
  </si>
  <si>
    <t>TRI II</t>
  </si>
  <si>
    <t>TRI III</t>
  </si>
  <si>
    <t>TRI IV</t>
  </si>
  <si>
    <t>Capaian</t>
  </si>
  <si>
    <t>Realisasi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</si>
</sst>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(* #,##0.00_);_(* \(#,##0.00\);_(* &quot;-&quot;_);_(@_)"/>
    <numFmt numFmtId="165" formatCode="_(* #,##0.0_);_(* \(#,##0.0\);_(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Fill="1" applyAlignment="1">
      <alignment horizontal="center"/>
    </xf>
    <xf numFmtId="41" fontId="0" fillId="0" borderId="0" xfId="1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1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1" fontId="0" fillId="0" borderId="1" xfId="1" applyFont="1" applyBorder="1" applyAlignment="1">
      <alignment horizontal="center" vertical="center"/>
    </xf>
    <xf numFmtId="41" fontId="0" fillId="0" borderId="1" xfId="1" applyFont="1" applyFill="1" applyBorder="1" applyAlignment="1">
      <alignment horizontal="center" vertical="center"/>
    </xf>
    <xf numFmtId="41" fontId="2" fillId="0" borderId="2" xfId="1" applyFont="1" applyBorder="1" applyAlignment="1">
      <alignment horizontal="center" vertical="center"/>
    </xf>
    <xf numFmtId="41" fontId="0" fillId="0" borderId="0" xfId="1" applyFont="1" applyFill="1" applyBorder="1" applyAlignment="1">
      <alignment horizontal="center" vertical="center"/>
    </xf>
    <xf numFmtId="41" fontId="0" fillId="0" borderId="0" xfId="1" applyFont="1" applyBorder="1" applyAlignment="1">
      <alignment horizontal="center" vertical="center"/>
    </xf>
    <xf numFmtId="41" fontId="0" fillId="0" borderId="0" xfId="0" applyNumberFormat="1" applyBorder="1"/>
    <xf numFmtId="4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1" fontId="0" fillId="0" borderId="1" xfId="1" applyFont="1" applyBorder="1"/>
    <xf numFmtId="41" fontId="0" fillId="0" borderId="0" xfId="1" applyFont="1" applyBorder="1"/>
    <xf numFmtId="41" fontId="0" fillId="0" borderId="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2" fillId="0" borderId="1" xfId="1" applyFont="1" applyFill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/>
    <xf numFmtId="41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1" fontId="0" fillId="0" borderId="1" xfId="0" applyNumberFormat="1" applyBorder="1"/>
    <xf numFmtId="41" fontId="2" fillId="0" borderId="1" xfId="0" applyNumberFormat="1" applyFont="1" applyBorder="1"/>
    <xf numFmtId="41" fontId="0" fillId="0" borderId="0" xfId="0" applyNumberFormat="1"/>
    <xf numFmtId="0" fontId="2" fillId="0" borderId="0" xfId="0" applyFont="1" applyAlignment="1">
      <alignment horizontal="center"/>
    </xf>
    <xf numFmtId="41" fontId="5" fillId="0" borderId="2" xfId="1" applyFont="1" applyBorder="1" applyAlignment="1">
      <alignment horizontal="center" wrapText="1"/>
    </xf>
    <xf numFmtId="41" fontId="5" fillId="0" borderId="0" xfId="1" applyFont="1" applyBorder="1" applyAlignment="1">
      <alignment horizontal="center" wrapText="1"/>
    </xf>
    <xf numFmtId="164" fontId="0" fillId="0" borderId="0" xfId="0" applyNumberFormat="1"/>
    <xf numFmtId="2" fontId="0" fillId="0" borderId="0" xfId="0" applyNumberFormat="1"/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1" applyNumberFormat="1" applyFont="1"/>
    <xf numFmtId="165" fontId="0" fillId="0" borderId="0" xfId="1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tabSelected="1" workbookViewId="0">
      <selection sqref="A1:XFD1048576"/>
    </sheetView>
  </sheetViews>
  <sheetFormatPr defaultRowHeight="15" x14ac:dyDescent="0.25"/>
  <cols>
    <col min="1" max="1" width="3.7109375" customWidth="1"/>
    <col min="2" max="2" width="11.28515625" customWidth="1"/>
    <col min="3" max="3" width="11.5703125" customWidth="1"/>
    <col min="4" max="4" width="13.28515625" customWidth="1"/>
    <col min="5" max="5" width="10.7109375" customWidth="1"/>
    <col min="6" max="6" width="12" customWidth="1"/>
    <col min="7" max="7" width="13" customWidth="1"/>
    <col min="8" max="8" width="12.85546875" customWidth="1"/>
    <col min="9" max="9" width="15.140625" customWidth="1"/>
    <col min="10" max="10" width="9" customWidth="1"/>
    <col min="11" max="11" width="11.5703125" style="2" customWidth="1"/>
    <col min="13" max="13" width="9.85546875" customWidth="1"/>
    <col min="14" max="14" width="11.42578125" customWidth="1"/>
    <col min="15" max="15" width="11.7109375" customWidth="1"/>
    <col min="23" max="23" width="10.42578125" customWidth="1"/>
    <col min="25" max="25" width="10" customWidth="1"/>
  </cols>
  <sheetData>
    <row r="1" spans="1:27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27" ht="18.75" x14ac:dyDescent="0.3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27" ht="18.75" x14ac:dyDescent="0.3">
      <c r="A3" s="3" t="s">
        <v>2</v>
      </c>
      <c r="B3" s="3"/>
      <c r="C3" s="3"/>
      <c r="D3" s="3"/>
      <c r="E3" s="3"/>
      <c r="F3" s="3"/>
      <c r="G3" s="3"/>
      <c r="H3" s="3"/>
      <c r="I3" s="3"/>
    </row>
    <row r="5" spans="1:27" x14ac:dyDescent="0.25">
      <c r="A5" s="4" t="s">
        <v>3</v>
      </c>
      <c r="B5" s="4" t="s">
        <v>4</v>
      </c>
      <c r="C5" s="4" t="s">
        <v>5</v>
      </c>
      <c r="D5" s="4"/>
      <c r="E5" s="4"/>
      <c r="F5" s="4"/>
      <c r="G5" s="4"/>
      <c r="H5" s="4"/>
      <c r="I5" s="4"/>
      <c r="J5" s="4" t="s">
        <v>6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  <c r="Z5" s="7"/>
      <c r="AA5" s="7"/>
    </row>
    <row r="6" spans="1:27" x14ac:dyDescent="0.25">
      <c r="A6" s="4"/>
      <c r="B6" s="4"/>
      <c r="C6" s="8" t="s">
        <v>7</v>
      </c>
      <c r="D6" s="8"/>
      <c r="E6" s="4" t="s">
        <v>8</v>
      </c>
      <c r="F6" s="4"/>
      <c r="G6" s="9" t="s">
        <v>9</v>
      </c>
      <c r="H6" s="10" t="s">
        <v>10</v>
      </c>
      <c r="I6" s="10" t="s">
        <v>11</v>
      </c>
      <c r="J6" s="4"/>
      <c r="K6" s="11"/>
      <c r="L6" s="12"/>
      <c r="M6" s="12"/>
      <c r="N6" s="12"/>
      <c r="O6" s="12"/>
      <c r="P6" s="12"/>
      <c r="Q6" s="12"/>
      <c r="R6" s="12"/>
      <c r="S6" s="13"/>
      <c r="T6" s="13"/>
      <c r="U6" s="14"/>
      <c r="V6" s="14"/>
      <c r="W6" s="14"/>
      <c r="X6" s="14"/>
      <c r="Y6" s="6"/>
      <c r="Z6" s="7"/>
      <c r="AA6" s="7"/>
    </row>
    <row r="7" spans="1:27" x14ac:dyDescent="0.25">
      <c r="A7" s="4"/>
      <c r="B7" s="4"/>
      <c r="C7" s="9" t="s">
        <v>12</v>
      </c>
      <c r="D7" s="9" t="s">
        <v>13</v>
      </c>
      <c r="E7" s="9" t="s">
        <v>12</v>
      </c>
      <c r="F7" s="9" t="s">
        <v>13</v>
      </c>
      <c r="G7" s="9" t="s">
        <v>12</v>
      </c>
      <c r="H7" s="9" t="s">
        <v>12</v>
      </c>
      <c r="I7" s="9" t="s">
        <v>12</v>
      </c>
      <c r="J7" s="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6"/>
      <c r="Z7" s="7"/>
      <c r="AA7" s="7"/>
    </row>
    <row r="8" spans="1:27" x14ac:dyDescent="0.25">
      <c r="A8" s="16">
        <v>1</v>
      </c>
      <c r="B8" s="17" t="s">
        <v>14</v>
      </c>
      <c r="C8" s="18">
        <v>53695</v>
      </c>
      <c r="D8" s="18">
        <v>0</v>
      </c>
      <c r="E8" s="18">
        <v>73828</v>
      </c>
      <c r="F8" s="18">
        <v>17</v>
      </c>
      <c r="G8" s="18">
        <v>2047</v>
      </c>
      <c r="H8" s="18">
        <v>6348</v>
      </c>
      <c r="I8" s="18">
        <v>12095</v>
      </c>
      <c r="J8" s="19">
        <f>SUM(C8:I8)</f>
        <v>148030</v>
      </c>
      <c r="K8" s="20">
        <f>SUM(J8:J10)</f>
        <v>380454</v>
      </c>
      <c r="L8" s="21"/>
      <c r="M8" s="21"/>
      <c r="N8" s="21"/>
      <c r="O8" s="22"/>
      <c r="P8" s="21"/>
      <c r="Q8" s="21"/>
      <c r="R8" s="21"/>
      <c r="S8" s="21"/>
      <c r="T8" s="21"/>
      <c r="U8" s="21"/>
      <c r="V8" s="21"/>
      <c r="W8" s="21"/>
      <c r="X8" s="21"/>
      <c r="Y8" s="23"/>
      <c r="Z8" s="24"/>
      <c r="AA8" s="24"/>
    </row>
    <row r="9" spans="1:27" x14ac:dyDescent="0.25">
      <c r="A9" s="16">
        <v>2</v>
      </c>
      <c r="B9" s="17" t="s">
        <v>15</v>
      </c>
      <c r="C9" s="18">
        <v>51850</v>
      </c>
      <c r="D9" s="18">
        <v>0</v>
      </c>
      <c r="E9" s="18">
        <v>69315</v>
      </c>
      <c r="F9" s="18">
        <v>25</v>
      </c>
      <c r="G9" s="18">
        <v>920</v>
      </c>
      <c r="H9" s="18">
        <v>3463</v>
      </c>
      <c r="I9" s="18">
        <v>10756</v>
      </c>
      <c r="J9" s="19">
        <f t="shared" ref="J9:J19" si="0">SUM(C9:I9)</f>
        <v>136329</v>
      </c>
      <c r="K9" s="20"/>
      <c r="L9" s="21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3"/>
      <c r="Z9" s="25"/>
      <c r="AA9" s="25"/>
    </row>
    <row r="10" spans="1:27" x14ac:dyDescent="0.25">
      <c r="A10" s="26">
        <v>3</v>
      </c>
      <c r="B10" s="17" t="s">
        <v>16</v>
      </c>
      <c r="C10" s="18">
        <v>36860</v>
      </c>
      <c r="D10" s="18">
        <v>0</v>
      </c>
      <c r="E10" s="18">
        <v>51660</v>
      </c>
      <c r="F10" s="18">
        <v>0</v>
      </c>
      <c r="G10" s="18">
        <v>812</v>
      </c>
      <c r="H10" s="18">
        <v>1793</v>
      </c>
      <c r="I10" s="18">
        <v>4970</v>
      </c>
      <c r="J10" s="19">
        <f t="shared" si="0"/>
        <v>96095</v>
      </c>
      <c r="K10" s="20"/>
      <c r="L10" s="21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3"/>
      <c r="Z10" s="25"/>
      <c r="AA10" s="25"/>
    </row>
    <row r="11" spans="1:27" x14ac:dyDescent="0.25">
      <c r="A11" s="16">
        <v>4</v>
      </c>
      <c r="B11" s="17" t="s">
        <v>17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27">
        <v>0</v>
      </c>
      <c r="I11" s="18">
        <v>0</v>
      </c>
      <c r="J11" s="19">
        <f t="shared" si="0"/>
        <v>0</v>
      </c>
      <c r="K11" s="20">
        <f t="shared" ref="K11" si="1">SUM(J11:J13)</f>
        <v>187</v>
      </c>
      <c r="L11" s="21"/>
      <c r="M11" s="21"/>
      <c r="N11" s="21"/>
      <c r="O11" s="28"/>
      <c r="P11" s="21"/>
      <c r="Q11" s="21"/>
      <c r="R11" s="21"/>
      <c r="S11" s="21"/>
      <c r="T11" s="21"/>
      <c r="U11" s="21"/>
      <c r="V11" s="21"/>
      <c r="W11" s="21"/>
      <c r="X11" s="21"/>
      <c r="Y11" s="23"/>
      <c r="Z11" s="24"/>
      <c r="AA11" s="24"/>
    </row>
    <row r="12" spans="1:27" x14ac:dyDescent="0.25">
      <c r="A12" s="16">
        <v>5</v>
      </c>
      <c r="B12" s="17" t="s">
        <v>18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27">
        <v>0</v>
      </c>
      <c r="I12" s="18">
        <v>0</v>
      </c>
      <c r="J12" s="19">
        <f t="shared" si="0"/>
        <v>0</v>
      </c>
      <c r="K12" s="20"/>
      <c r="L12" s="21"/>
      <c r="M12" s="21"/>
      <c r="N12" s="21"/>
      <c r="O12" s="28"/>
      <c r="P12" s="21"/>
      <c r="Q12" s="21"/>
      <c r="R12" s="21"/>
      <c r="S12" s="21"/>
      <c r="T12" s="21"/>
      <c r="U12" s="21"/>
      <c r="V12" s="21"/>
      <c r="W12" s="21"/>
      <c r="X12" s="21"/>
      <c r="Y12" s="23"/>
      <c r="Z12" s="25"/>
      <c r="AA12" s="25"/>
    </row>
    <row r="13" spans="1:27" x14ac:dyDescent="0.25">
      <c r="A13" s="16">
        <v>6</v>
      </c>
      <c r="B13" s="17" t="s">
        <v>19</v>
      </c>
      <c r="C13" s="18">
        <v>0</v>
      </c>
      <c r="D13" s="18">
        <v>0</v>
      </c>
      <c r="E13" s="18">
        <v>0</v>
      </c>
      <c r="F13" s="18">
        <v>0</v>
      </c>
      <c r="G13" s="18">
        <v>187</v>
      </c>
      <c r="H13" s="18">
        <v>0</v>
      </c>
      <c r="I13" s="18">
        <v>0</v>
      </c>
      <c r="J13" s="19">
        <f t="shared" si="0"/>
        <v>187</v>
      </c>
      <c r="K13" s="20"/>
      <c r="L13" s="21"/>
      <c r="M13" s="21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3"/>
      <c r="Z13" s="25"/>
      <c r="AA13" s="25"/>
    </row>
    <row r="14" spans="1:27" x14ac:dyDescent="0.25">
      <c r="A14" s="16">
        <v>7</v>
      </c>
      <c r="B14" s="17" t="s">
        <v>20</v>
      </c>
      <c r="C14" s="18">
        <v>0</v>
      </c>
      <c r="D14" s="18">
        <v>0</v>
      </c>
      <c r="E14" s="18">
        <v>0</v>
      </c>
      <c r="F14" s="18">
        <v>0</v>
      </c>
      <c r="G14" s="29">
        <v>1140</v>
      </c>
      <c r="H14" s="29">
        <v>0</v>
      </c>
      <c r="I14" s="30">
        <v>0</v>
      </c>
      <c r="J14" s="19">
        <f t="shared" si="0"/>
        <v>1140</v>
      </c>
      <c r="K14" s="20">
        <f t="shared" ref="K14" si="2">SUM(J14:J16)</f>
        <v>41136</v>
      </c>
      <c r="L14" s="21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3"/>
      <c r="Z14" s="24"/>
      <c r="AA14" s="24"/>
    </row>
    <row r="15" spans="1:27" x14ac:dyDescent="0.25">
      <c r="A15" s="16">
        <v>8</v>
      </c>
      <c r="B15" s="17" t="s">
        <v>21</v>
      </c>
      <c r="C15" s="18">
        <v>0</v>
      </c>
      <c r="D15" s="18">
        <v>0</v>
      </c>
      <c r="E15" s="18">
        <v>0</v>
      </c>
      <c r="F15" s="18">
        <v>0</v>
      </c>
      <c r="G15" s="29">
        <v>1882</v>
      </c>
      <c r="H15" s="29">
        <v>1319</v>
      </c>
      <c r="I15" s="18">
        <v>13074</v>
      </c>
      <c r="J15" s="19">
        <f t="shared" si="0"/>
        <v>16275</v>
      </c>
      <c r="K15" s="20"/>
      <c r="L15" s="21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3"/>
      <c r="Z15" s="25"/>
      <c r="AA15" s="25"/>
    </row>
    <row r="16" spans="1:27" x14ac:dyDescent="0.25">
      <c r="A16" s="16">
        <v>9</v>
      </c>
      <c r="B16" s="17" t="s">
        <v>22</v>
      </c>
      <c r="C16" s="18">
        <v>0</v>
      </c>
      <c r="D16" s="18">
        <v>0</v>
      </c>
      <c r="E16" s="18">
        <v>0</v>
      </c>
      <c r="F16" s="18">
        <v>0</v>
      </c>
      <c r="G16" s="18">
        <v>2278</v>
      </c>
      <c r="H16" s="18">
        <v>1396</v>
      </c>
      <c r="I16" s="18">
        <v>20047</v>
      </c>
      <c r="J16" s="19">
        <f t="shared" si="0"/>
        <v>23721</v>
      </c>
      <c r="K16" s="20"/>
      <c r="L16" s="21"/>
      <c r="M16" s="21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3"/>
      <c r="Z16" s="25"/>
      <c r="AA16" s="25"/>
    </row>
    <row r="17" spans="1:27" x14ac:dyDescent="0.25">
      <c r="A17" s="16">
        <v>10</v>
      </c>
      <c r="B17" s="17" t="s">
        <v>23</v>
      </c>
      <c r="C17" s="18">
        <v>4851</v>
      </c>
      <c r="D17" s="18"/>
      <c r="E17" s="18">
        <v>14578</v>
      </c>
      <c r="F17" s="18"/>
      <c r="G17" s="18">
        <v>2513</v>
      </c>
      <c r="H17" s="18">
        <v>1529</v>
      </c>
      <c r="I17" s="18">
        <v>19716</v>
      </c>
      <c r="J17" s="19">
        <f t="shared" si="0"/>
        <v>43187</v>
      </c>
      <c r="K17" s="20">
        <f t="shared" ref="K17" si="3">SUM(J17:J19)</f>
        <v>124081</v>
      </c>
      <c r="L17" s="21"/>
      <c r="M17" s="21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3"/>
      <c r="Z17" s="24"/>
      <c r="AA17" s="24"/>
    </row>
    <row r="18" spans="1:27" x14ac:dyDescent="0.25">
      <c r="A18" s="16">
        <v>11</v>
      </c>
      <c r="B18" s="17" t="s">
        <v>24</v>
      </c>
      <c r="C18" s="18">
        <v>10037</v>
      </c>
      <c r="D18" s="18"/>
      <c r="E18" s="18">
        <v>24750</v>
      </c>
      <c r="F18" s="18"/>
      <c r="G18" s="18">
        <v>2248</v>
      </c>
      <c r="H18" s="18">
        <v>1723</v>
      </c>
      <c r="I18" s="18">
        <v>11927</v>
      </c>
      <c r="J18" s="19">
        <f t="shared" si="0"/>
        <v>50685</v>
      </c>
      <c r="K18" s="20"/>
      <c r="L18" s="21"/>
      <c r="M18" s="21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3"/>
      <c r="Z18" s="25"/>
      <c r="AA18" s="25"/>
    </row>
    <row r="19" spans="1:27" x14ac:dyDescent="0.25">
      <c r="A19" s="16">
        <v>12</v>
      </c>
      <c r="B19" s="17" t="s">
        <v>25</v>
      </c>
      <c r="C19" s="31">
        <v>9185</v>
      </c>
      <c r="D19" s="18">
        <v>0</v>
      </c>
      <c r="E19" s="18">
        <v>18362</v>
      </c>
      <c r="F19" s="18">
        <v>0</v>
      </c>
      <c r="G19" s="18">
        <v>1605</v>
      </c>
      <c r="H19" s="18">
        <v>1057</v>
      </c>
      <c r="I19" s="18">
        <v>0</v>
      </c>
      <c r="J19" s="19">
        <f t="shared" si="0"/>
        <v>30209</v>
      </c>
      <c r="K19" s="20"/>
      <c r="L19" s="21"/>
      <c r="M19" s="21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3"/>
      <c r="Z19" s="25"/>
      <c r="AA19" s="25"/>
    </row>
    <row r="20" spans="1:27" s="36" customFormat="1" x14ac:dyDescent="0.25">
      <c r="A20" s="4" t="s">
        <v>6</v>
      </c>
      <c r="B20" s="4"/>
      <c r="C20" s="32">
        <f>SUM(C8:C19)</f>
        <v>166478</v>
      </c>
      <c r="D20" s="32">
        <f>SUM(D8:D19)</f>
        <v>0</v>
      </c>
      <c r="E20" s="32">
        <f>SUM(E8:E19)</f>
        <v>252493</v>
      </c>
      <c r="F20" s="32">
        <f t="shared" ref="F20:H20" si="4">SUM(F8:F19)</f>
        <v>42</v>
      </c>
      <c r="G20" s="32">
        <f>SUM(G8:G19)</f>
        <v>15632</v>
      </c>
      <c r="H20" s="32">
        <f t="shared" si="4"/>
        <v>18628</v>
      </c>
      <c r="I20" s="32">
        <f>SUM(I8:I19)</f>
        <v>92585</v>
      </c>
      <c r="J20" s="33">
        <f>SUM(C20:I20)</f>
        <v>545858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/>
      <c r="AA20" s="35"/>
    </row>
    <row r="21" spans="1:27" x14ac:dyDescent="0.25">
      <c r="A21" s="37"/>
      <c r="B21" s="37"/>
      <c r="C21" s="30"/>
      <c r="D21" s="30"/>
      <c r="E21" s="30"/>
      <c r="F21" s="30"/>
      <c r="G21" s="30"/>
      <c r="H21" s="30"/>
      <c r="I21" s="30"/>
      <c r="J21" s="38"/>
      <c r="K21" s="2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23"/>
      <c r="Z21" s="38"/>
      <c r="AA21" s="38"/>
    </row>
    <row r="22" spans="1:27" x14ac:dyDescent="0.25">
      <c r="A22" s="4" t="s">
        <v>3</v>
      </c>
      <c r="B22" s="4" t="s">
        <v>4</v>
      </c>
      <c r="C22" s="4" t="s">
        <v>26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9"/>
      <c r="R22" s="4" t="s">
        <v>6</v>
      </c>
    </row>
    <row r="23" spans="1:27" ht="45" x14ac:dyDescent="0.25">
      <c r="A23" s="4"/>
      <c r="B23" s="4"/>
      <c r="C23" s="10" t="s">
        <v>27</v>
      </c>
      <c r="D23" s="39" t="s">
        <v>28</v>
      </c>
      <c r="E23" s="10" t="s">
        <v>29</v>
      </c>
      <c r="F23" s="10" t="s">
        <v>30</v>
      </c>
      <c r="G23" s="10" t="s">
        <v>31</v>
      </c>
      <c r="H23" s="10" t="s">
        <v>32</v>
      </c>
      <c r="I23" s="10" t="s">
        <v>33</v>
      </c>
      <c r="J23" s="10" t="s">
        <v>34</v>
      </c>
      <c r="K23" s="40" t="s">
        <v>35</v>
      </c>
      <c r="L23" s="40" t="s">
        <v>36</v>
      </c>
      <c r="M23" s="41" t="s">
        <v>37</v>
      </c>
      <c r="N23" s="41" t="s">
        <v>38</v>
      </c>
      <c r="O23" s="41" t="s">
        <v>39</v>
      </c>
      <c r="P23" s="41" t="s">
        <v>40</v>
      </c>
      <c r="Q23" s="41" t="s">
        <v>41</v>
      </c>
      <c r="R23" s="4"/>
    </row>
    <row r="24" spans="1:27" x14ac:dyDescent="0.25">
      <c r="A24" s="4"/>
      <c r="B24" s="4"/>
      <c r="C24" s="42" t="s">
        <v>12</v>
      </c>
      <c r="D24" s="42" t="s">
        <v>12</v>
      </c>
      <c r="E24" s="42" t="s">
        <v>12</v>
      </c>
      <c r="F24" s="42" t="s">
        <v>12</v>
      </c>
      <c r="G24" s="42" t="s">
        <v>12</v>
      </c>
      <c r="H24" s="42" t="s">
        <v>12</v>
      </c>
      <c r="I24" s="42" t="s">
        <v>12</v>
      </c>
      <c r="J24" s="42" t="s">
        <v>12</v>
      </c>
      <c r="K24" s="42" t="s">
        <v>12</v>
      </c>
      <c r="L24" s="42" t="s">
        <v>12</v>
      </c>
      <c r="M24" s="42" t="s">
        <v>12</v>
      </c>
      <c r="N24" s="42" t="s">
        <v>12</v>
      </c>
      <c r="O24" s="42" t="s">
        <v>12</v>
      </c>
      <c r="P24" s="42" t="s">
        <v>12</v>
      </c>
      <c r="Q24" s="42" t="s">
        <v>12</v>
      </c>
      <c r="R24" s="4"/>
    </row>
    <row r="25" spans="1:27" x14ac:dyDescent="0.25">
      <c r="A25" s="16">
        <v>1</v>
      </c>
      <c r="B25" s="17" t="s">
        <v>14</v>
      </c>
      <c r="C25" s="19">
        <v>5500</v>
      </c>
      <c r="D25" s="27">
        <v>7000</v>
      </c>
      <c r="E25" s="19">
        <v>1200</v>
      </c>
      <c r="F25" s="19">
        <v>600</v>
      </c>
      <c r="G25" s="19">
        <v>12000</v>
      </c>
      <c r="H25" s="18">
        <v>7500</v>
      </c>
      <c r="I25" s="19">
        <v>500</v>
      </c>
      <c r="J25" s="19">
        <v>500</v>
      </c>
      <c r="K25" s="19">
        <v>3000</v>
      </c>
      <c r="L25" s="19">
        <v>3400</v>
      </c>
      <c r="M25" s="19">
        <v>1800</v>
      </c>
      <c r="N25" s="19">
        <v>500</v>
      </c>
      <c r="O25" s="19">
        <v>2500</v>
      </c>
      <c r="P25" s="19">
        <v>500</v>
      </c>
      <c r="Q25" s="19">
        <v>5000</v>
      </c>
      <c r="R25" s="43">
        <f>SUM(C25:Q25)</f>
        <v>51500</v>
      </c>
      <c r="S25" s="20">
        <f>SUM(R25:R27)</f>
        <v>143600</v>
      </c>
    </row>
    <row r="26" spans="1:27" x14ac:dyDescent="0.25">
      <c r="A26" s="16">
        <v>2</v>
      </c>
      <c r="B26" s="17" t="s">
        <v>15</v>
      </c>
      <c r="C26" s="19">
        <v>7600</v>
      </c>
      <c r="D26" s="27">
        <v>9900</v>
      </c>
      <c r="E26" s="19">
        <v>900</v>
      </c>
      <c r="F26" s="19">
        <v>1000</v>
      </c>
      <c r="G26" s="19">
        <v>10300</v>
      </c>
      <c r="H26" s="18">
        <v>7500</v>
      </c>
      <c r="I26" s="19">
        <v>500</v>
      </c>
      <c r="J26" s="19">
        <v>500</v>
      </c>
      <c r="K26" s="19">
        <v>4000</v>
      </c>
      <c r="L26" s="19">
        <v>2500</v>
      </c>
      <c r="M26" s="19">
        <v>1500</v>
      </c>
      <c r="N26" s="19">
        <v>400</v>
      </c>
      <c r="O26" s="19">
        <v>3000</v>
      </c>
      <c r="P26" s="19">
        <v>500</v>
      </c>
      <c r="Q26" s="19">
        <v>5500</v>
      </c>
      <c r="R26" s="43">
        <f t="shared" ref="R26:R36" si="5">SUM(C26:Q26)</f>
        <v>55600</v>
      </c>
      <c r="S26" s="20"/>
    </row>
    <row r="27" spans="1:27" x14ac:dyDescent="0.25">
      <c r="A27" s="26">
        <v>3</v>
      </c>
      <c r="B27" s="17" t="s">
        <v>16</v>
      </c>
      <c r="C27" s="19">
        <v>4000</v>
      </c>
      <c r="D27" s="27">
        <v>5600</v>
      </c>
      <c r="E27" s="19">
        <v>800</v>
      </c>
      <c r="F27" s="19">
        <v>700</v>
      </c>
      <c r="G27" s="19">
        <v>4700</v>
      </c>
      <c r="H27" s="18">
        <v>6000</v>
      </c>
      <c r="I27" s="19">
        <v>300</v>
      </c>
      <c r="J27" s="19">
        <v>500</v>
      </c>
      <c r="K27" s="19">
        <v>3000</v>
      </c>
      <c r="L27" s="19">
        <v>2500</v>
      </c>
      <c r="M27" s="19">
        <v>1200</v>
      </c>
      <c r="N27" s="19">
        <v>400</v>
      </c>
      <c r="O27" s="19">
        <v>2000</v>
      </c>
      <c r="P27" s="19">
        <v>500</v>
      </c>
      <c r="Q27" s="19">
        <v>4300</v>
      </c>
      <c r="R27" s="43">
        <f t="shared" si="5"/>
        <v>36500</v>
      </c>
      <c r="S27" s="20"/>
    </row>
    <row r="28" spans="1:27" x14ac:dyDescent="0.25">
      <c r="A28" s="16">
        <v>4</v>
      </c>
      <c r="B28" s="17" t="s">
        <v>17</v>
      </c>
      <c r="C28" s="19">
        <v>0</v>
      </c>
      <c r="D28" s="27">
        <v>0</v>
      </c>
      <c r="E28" s="19">
        <v>0</v>
      </c>
      <c r="F28" s="19">
        <v>0</v>
      </c>
      <c r="G28" s="19">
        <v>0</v>
      </c>
      <c r="H28" s="27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43">
        <f t="shared" si="5"/>
        <v>0</v>
      </c>
      <c r="S28" s="20">
        <f t="shared" ref="S28" si="6">SUM(R28:R30)</f>
        <v>50</v>
      </c>
    </row>
    <row r="29" spans="1:27" x14ac:dyDescent="0.25">
      <c r="A29" s="16">
        <v>5</v>
      </c>
      <c r="B29" s="17" t="s">
        <v>18</v>
      </c>
      <c r="C29" s="19">
        <v>0</v>
      </c>
      <c r="D29" s="27" t="s">
        <v>42</v>
      </c>
      <c r="E29" s="19">
        <v>0</v>
      </c>
      <c r="F29" s="19">
        <v>0</v>
      </c>
      <c r="G29" s="19">
        <v>0</v>
      </c>
      <c r="H29" s="27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43">
        <f t="shared" si="5"/>
        <v>0</v>
      </c>
      <c r="S29" s="20"/>
    </row>
    <row r="30" spans="1:27" x14ac:dyDescent="0.25">
      <c r="A30" s="16">
        <v>6</v>
      </c>
      <c r="B30" s="17" t="s">
        <v>19</v>
      </c>
      <c r="C30" s="19">
        <v>0</v>
      </c>
      <c r="D30" s="27" t="s">
        <v>42</v>
      </c>
      <c r="E30" s="19">
        <v>0</v>
      </c>
      <c r="F30" s="19">
        <v>0</v>
      </c>
      <c r="G30" s="19">
        <v>0</v>
      </c>
      <c r="H30" s="18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50</v>
      </c>
      <c r="O30" s="19">
        <v>0</v>
      </c>
      <c r="P30" s="19">
        <v>0</v>
      </c>
      <c r="Q30" s="19">
        <v>0</v>
      </c>
      <c r="R30" s="43">
        <f t="shared" si="5"/>
        <v>50</v>
      </c>
      <c r="S30" s="20"/>
    </row>
    <row r="31" spans="1:27" ht="27" customHeight="1" x14ac:dyDescent="0.25">
      <c r="A31" s="16">
        <v>7</v>
      </c>
      <c r="B31" s="17" t="s">
        <v>20</v>
      </c>
      <c r="C31" s="19">
        <v>0</v>
      </c>
      <c r="D31" s="27">
        <v>0</v>
      </c>
      <c r="E31" s="19">
        <v>0</v>
      </c>
      <c r="F31" s="19">
        <v>0</v>
      </c>
      <c r="G31" s="19">
        <v>0</v>
      </c>
      <c r="H31" s="18">
        <v>0</v>
      </c>
      <c r="I31" s="19">
        <v>0</v>
      </c>
      <c r="J31" s="19">
        <v>0</v>
      </c>
      <c r="K31" s="19">
        <v>50</v>
      </c>
      <c r="L31" s="19">
        <v>500</v>
      </c>
      <c r="M31" s="19">
        <v>0</v>
      </c>
      <c r="N31" s="19">
        <v>50</v>
      </c>
      <c r="O31" s="19">
        <v>1000</v>
      </c>
      <c r="P31" s="19">
        <v>0</v>
      </c>
      <c r="Q31" s="19">
        <v>0</v>
      </c>
      <c r="R31" s="43">
        <f t="shared" si="5"/>
        <v>1600</v>
      </c>
      <c r="S31" s="20">
        <f t="shared" ref="S31" si="7">SUM(R31:R33)</f>
        <v>22550</v>
      </c>
    </row>
    <row r="32" spans="1:27" ht="18" customHeight="1" x14ac:dyDescent="0.25">
      <c r="A32" s="16">
        <v>8</v>
      </c>
      <c r="B32" s="17" t="s">
        <v>21</v>
      </c>
      <c r="C32" s="19">
        <v>0</v>
      </c>
      <c r="D32" s="27">
        <v>0</v>
      </c>
      <c r="E32" s="19">
        <v>0</v>
      </c>
      <c r="F32" s="19">
        <v>50</v>
      </c>
      <c r="G32" s="19">
        <v>5200</v>
      </c>
      <c r="H32" s="18">
        <v>2000</v>
      </c>
      <c r="I32" s="19">
        <v>0</v>
      </c>
      <c r="J32" s="19">
        <v>0</v>
      </c>
      <c r="K32" s="19">
        <v>50</v>
      </c>
      <c r="L32" s="19">
        <v>800</v>
      </c>
      <c r="M32" s="19">
        <v>50</v>
      </c>
      <c r="N32" s="19">
        <v>50</v>
      </c>
      <c r="O32" s="19">
        <v>1000</v>
      </c>
      <c r="P32" s="19">
        <v>0</v>
      </c>
      <c r="Q32" s="19">
        <v>0</v>
      </c>
      <c r="R32" s="43">
        <f t="shared" si="5"/>
        <v>9200</v>
      </c>
      <c r="S32" s="20"/>
    </row>
    <row r="33" spans="1:19" x14ac:dyDescent="0.25">
      <c r="A33" s="16">
        <v>9</v>
      </c>
      <c r="B33" s="17" t="s">
        <v>22</v>
      </c>
      <c r="C33" s="19">
        <v>0</v>
      </c>
      <c r="D33" s="27">
        <v>0</v>
      </c>
      <c r="E33" s="19">
        <v>0</v>
      </c>
      <c r="F33" s="19">
        <v>300</v>
      </c>
      <c r="G33" s="19">
        <v>5000</v>
      </c>
      <c r="H33" s="18">
        <v>3000</v>
      </c>
      <c r="I33" s="19">
        <v>0</v>
      </c>
      <c r="J33" s="19">
        <v>0</v>
      </c>
      <c r="K33" s="19">
        <v>200</v>
      </c>
      <c r="L33" s="19">
        <v>1000</v>
      </c>
      <c r="M33" s="19">
        <v>50</v>
      </c>
      <c r="N33" s="19">
        <v>50</v>
      </c>
      <c r="O33" s="19">
        <v>950</v>
      </c>
      <c r="P33" s="19">
        <v>0</v>
      </c>
      <c r="Q33" s="19">
        <v>1200</v>
      </c>
      <c r="R33" s="43">
        <f t="shared" si="5"/>
        <v>11750</v>
      </c>
      <c r="S33" s="20"/>
    </row>
    <row r="34" spans="1:19" x14ac:dyDescent="0.25">
      <c r="A34" s="16">
        <v>10</v>
      </c>
      <c r="B34" s="17" t="s">
        <v>23</v>
      </c>
      <c r="C34" s="19">
        <v>0</v>
      </c>
      <c r="D34" s="27">
        <v>4500</v>
      </c>
      <c r="E34" s="19">
        <v>500</v>
      </c>
      <c r="F34" s="19">
        <v>300</v>
      </c>
      <c r="G34" s="19">
        <v>3800</v>
      </c>
      <c r="H34" s="18">
        <v>2500</v>
      </c>
      <c r="I34" s="19">
        <v>50</v>
      </c>
      <c r="J34" s="19">
        <v>0</v>
      </c>
      <c r="K34" s="19">
        <v>150</v>
      </c>
      <c r="L34" s="19">
        <v>1000</v>
      </c>
      <c r="M34" s="19">
        <v>150</v>
      </c>
      <c r="N34" s="19">
        <v>150</v>
      </c>
      <c r="O34" s="19">
        <v>750</v>
      </c>
      <c r="P34" s="19">
        <v>50</v>
      </c>
      <c r="Q34" s="19">
        <v>750</v>
      </c>
      <c r="R34" s="43">
        <f t="shared" si="5"/>
        <v>14650</v>
      </c>
      <c r="S34" s="20">
        <f t="shared" ref="S34" si="8">SUM(R34:R36)</f>
        <v>34530</v>
      </c>
    </row>
    <row r="35" spans="1:19" x14ac:dyDescent="0.25">
      <c r="A35" s="16">
        <v>11</v>
      </c>
      <c r="B35" s="17" t="s">
        <v>24</v>
      </c>
      <c r="C35" s="19">
        <v>800</v>
      </c>
      <c r="D35" s="27">
        <v>4000</v>
      </c>
      <c r="E35" s="19">
        <v>400</v>
      </c>
      <c r="F35" s="19">
        <v>350</v>
      </c>
      <c r="G35" s="19">
        <v>1500</v>
      </c>
      <c r="H35" s="18">
        <v>2000</v>
      </c>
      <c r="I35" s="19">
        <v>100</v>
      </c>
      <c r="J35" s="19">
        <v>0</v>
      </c>
      <c r="K35" s="19">
        <v>80</v>
      </c>
      <c r="L35" s="19">
        <v>1000</v>
      </c>
      <c r="M35" s="19">
        <v>300</v>
      </c>
      <c r="N35" s="19">
        <v>50</v>
      </c>
      <c r="O35" s="19">
        <v>800</v>
      </c>
      <c r="P35" s="19">
        <v>100</v>
      </c>
      <c r="Q35" s="19">
        <v>250</v>
      </c>
      <c r="R35" s="43">
        <f t="shared" si="5"/>
        <v>11730</v>
      </c>
      <c r="S35" s="20"/>
    </row>
    <row r="36" spans="1:19" x14ac:dyDescent="0.25">
      <c r="A36" s="16">
        <v>12</v>
      </c>
      <c r="B36" s="17" t="s">
        <v>25</v>
      </c>
      <c r="C36" s="19">
        <v>1200</v>
      </c>
      <c r="D36" s="27">
        <v>2500</v>
      </c>
      <c r="E36" s="19">
        <v>400</v>
      </c>
      <c r="F36" s="19">
        <v>200</v>
      </c>
      <c r="G36" s="19">
        <v>750</v>
      </c>
      <c r="H36" s="18">
        <v>900</v>
      </c>
      <c r="I36" s="19">
        <v>50</v>
      </c>
      <c r="J36" s="19">
        <v>0</v>
      </c>
      <c r="K36" s="19">
        <v>50</v>
      </c>
      <c r="L36" s="19">
        <v>1000</v>
      </c>
      <c r="M36" s="19">
        <v>250</v>
      </c>
      <c r="N36" s="19">
        <v>50</v>
      </c>
      <c r="O36" s="19">
        <v>500</v>
      </c>
      <c r="P36" s="19">
        <v>50</v>
      </c>
      <c r="Q36" s="19">
        <v>250</v>
      </c>
      <c r="R36" s="43">
        <f t="shared" si="5"/>
        <v>8150</v>
      </c>
      <c r="S36" s="20"/>
    </row>
    <row r="37" spans="1:19" x14ac:dyDescent="0.25">
      <c r="A37" s="4" t="s">
        <v>6</v>
      </c>
      <c r="B37" s="4"/>
      <c r="C37" s="32">
        <f t="shared" ref="C37:Q37" si="9">SUM(C25:C36)</f>
        <v>19100</v>
      </c>
      <c r="D37" s="32">
        <f t="shared" si="9"/>
        <v>33500</v>
      </c>
      <c r="E37" s="32">
        <f t="shared" si="9"/>
        <v>4200</v>
      </c>
      <c r="F37" s="32">
        <f t="shared" si="9"/>
        <v>3500</v>
      </c>
      <c r="G37" s="32">
        <f t="shared" si="9"/>
        <v>43250</v>
      </c>
      <c r="H37" s="32">
        <f t="shared" si="9"/>
        <v>31400</v>
      </c>
      <c r="I37" s="32">
        <f t="shared" si="9"/>
        <v>1500</v>
      </c>
      <c r="J37" s="32">
        <f t="shared" si="9"/>
        <v>1500</v>
      </c>
      <c r="K37" s="32">
        <f t="shared" si="9"/>
        <v>10580</v>
      </c>
      <c r="L37" s="32">
        <f t="shared" si="9"/>
        <v>13700</v>
      </c>
      <c r="M37" s="32">
        <f t="shared" si="9"/>
        <v>5300</v>
      </c>
      <c r="N37" s="32">
        <f t="shared" si="9"/>
        <v>1750</v>
      </c>
      <c r="O37" s="32">
        <f t="shared" si="9"/>
        <v>12500</v>
      </c>
      <c r="P37" s="32">
        <f t="shared" si="9"/>
        <v>1700</v>
      </c>
      <c r="Q37" s="32">
        <f t="shared" si="9"/>
        <v>17250</v>
      </c>
      <c r="R37" s="44">
        <f>SUM(R25:R36)</f>
        <v>200730</v>
      </c>
    </row>
    <row r="39" spans="1:19" x14ac:dyDescent="0.25">
      <c r="A39" t="s">
        <v>43</v>
      </c>
      <c r="C39" s="45">
        <f>K8+S25</f>
        <v>524054</v>
      </c>
      <c r="D39" s="45">
        <f>C39</f>
        <v>524054</v>
      </c>
      <c r="G39" s="2">
        <f>J20+R37</f>
        <v>746588</v>
      </c>
    </row>
    <row r="40" spans="1:19" x14ac:dyDescent="0.25">
      <c r="A40" t="s">
        <v>44</v>
      </c>
      <c r="C40" s="45">
        <f>K11+S28</f>
        <v>237</v>
      </c>
      <c r="D40" s="45">
        <f>D39+C40</f>
        <v>524291</v>
      </c>
    </row>
    <row r="41" spans="1:19" x14ac:dyDescent="0.25">
      <c r="A41" t="s">
        <v>45</v>
      </c>
      <c r="C41" s="45">
        <f>K14+S31</f>
        <v>63686</v>
      </c>
      <c r="D41" s="45">
        <f t="shared" ref="D41" si="10">D40+C41</f>
        <v>587977</v>
      </c>
    </row>
    <row r="42" spans="1:19" x14ac:dyDescent="0.25">
      <c r="A42" t="s">
        <v>46</v>
      </c>
      <c r="C42" s="45">
        <f>K17+S34</f>
        <v>158611</v>
      </c>
      <c r="D42" s="45">
        <f>D41+C42</f>
        <v>746588</v>
      </c>
    </row>
    <row r="43" spans="1:19" x14ac:dyDescent="0.25">
      <c r="C43" s="45">
        <f>SUM(C39:C42)</f>
        <v>746588</v>
      </c>
    </row>
    <row r="44" spans="1:19" x14ac:dyDescent="0.25">
      <c r="E44" s="46" t="s">
        <v>47</v>
      </c>
      <c r="F44" s="46" t="s">
        <v>48</v>
      </c>
    </row>
    <row r="45" spans="1:19" ht="15.75" x14ac:dyDescent="0.3">
      <c r="B45" s="47">
        <v>2100000</v>
      </c>
      <c r="C45" s="48"/>
      <c r="D45" s="45">
        <f>D42</f>
        <v>746588</v>
      </c>
      <c r="E45" s="49">
        <f>D45/B45*100</f>
        <v>35.551809523809524</v>
      </c>
      <c r="F45" s="50">
        <f>(5*E45%)</f>
        <v>1.7775904761904762</v>
      </c>
    </row>
    <row r="46" spans="1:19" ht="15.75" x14ac:dyDescent="0.3">
      <c r="B46" s="47">
        <v>1575000</v>
      </c>
      <c r="C46" s="48"/>
      <c r="D46" s="45">
        <f>D41</f>
        <v>587977</v>
      </c>
      <c r="E46" s="49">
        <f t="shared" ref="E46:E48" si="11">D46/B46*100</f>
        <v>37.331873015873015</v>
      </c>
      <c r="F46" s="50">
        <f>(3.75*E46%)</f>
        <v>1.399945238095238</v>
      </c>
    </row>
    <row r="47" spans="1:19" ht="15.75" x14ac:dyDescent="0.3">
      <c r="B47" s="47">
        <v>1050000</v>
      </c>
      <c r="C47" s="48"/>
      <c r="D47" s="45">
        <f>D40</f>
        <v>524291</v>
      </c>
      <c r="E47" s="49">
        <f t="shared" si="11"/>
        <v>49.932476190476187</v>
      </c>
      <c r="F47" s="50">
        <f>(2.5*E47%)</f>
        <v>1.2483119047619047</v>
      </c>
    </row>
    <row r="48" spans="1:19" ht="15.75" x14ac:dyDescent="0.3">
      <c r="B48" s="47">
        <v>525000</v>
      </c>
      <c r="C48" s="48"/>
      <c r="D48" s="45">
        <v>525229</v>
      </c>
      <c r="E48" s="49">
        <f t="shared" si="11"/>
        <v>100.04361904761905</v>
      </c>
      <c r="F48" s="50">
        <f>(1.25*E48%)</f>
        <v>1.250545238095238</v>
      </c>
      <c r="L48" s="51"/>
      <c r="M48" s="52"/>
      <c r="N48" s="53"/>
      <c r="O48" s="52"/>
    </row>
    <row r="49" spans="4:15" x14ac:dyDescent="0.25">
      <c r="E49" s="2"/>
      <c r="F49" s="2"/>
      <c r="G49" s="2"/>
      <c r="H49" s="2"/>
      <c r="I49" s="2"/>
      <c r="J49" s="2"/>
      <c r="L49" s="2"/>
      <c r="M49" s="2"/>
      <c r="N49" s="2"/>
      <c r="O49" s="2"/>
    </row>
    <row r="50" spans="4:15" x14ac:dyDescent="0.25">
      <c r="E50" s="2"/>
      <c r="F50" s="2"/>
      <c r="G50" s="2"/>
      <c r="H50" s="2"/>
      <c r="I50" s="2"/>
      <c r="J50" s="2"/>
      <c r="L50" s="2"/>
      <c r="M50" s="2"/>
      <c r="N50" s="2"/>
      <c r="O50" s="2"/>
    </row>
    <row r="51" spans="4:15" x14ac:dyDescent="0.25">
      <c r="D51" s="2"/>
      <c r="E51" s="2"/>
      <c r="F51" s="2"/>
      <c r="G51" s="2"/>
      <c r="H51" s="2"/>
      <c r="I51" s="2"/>
      <c r="J51" s="2"/>
      <c r="L51" s="2"/>
      <c r="M51" s="2"/>
      <c r="N51" s="2"/>
      <c r="O51" s="2"/>
    </row>
    <row r="52" spans="4:15" x14ac:dyDescent="0.25">
      <c r="E52" s="2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4:15" x14ac:dyDescent="0.25">
      <c r="E53" s="2"/>
      <c r="F53" s="55"/>
      <c r="G53" s="55"/>
      <c r="H53" s="2"/>
      <c r="I53" s="2"/>
      <c r="J53" s="54"/>
      <c r="K53" s="54"/>
      <c r="L53" s="54"/>
      <c r="M53" s="54"/>
      <c r="N53" s="2"/>
      <c r="O53" s="2"/>
    </row>
    <row r="54" spans="4:15" x14ac:dyDescent="0.25">
      <c r="E54" s="2"/>
      <c r="F54" s="54"/>
      <c r="G54" s="54"/>
      <c r="H54" s="2"/>
      <c r="I54" s="2"/>
      <c r="J54" s="2"/>
    </row>
    <row r="55" spans="4:15" x14ac:dyDescent="0.25">
      <c r="E55" s="2"/>
      <c r="F55" s="2"/>
      <c r="G55" s="2"/>
      <c r="H55" s="2"/>
      <c r="I55" s="2"/>
      <c r="J55" s="2"/>
    </row>
    <row r="56" spans="4:15" x14ac:dyDescent="0.25">
      <c r="E56" s="2"/>
      <c r="F56" s="2"/>
      <c r="G56" s="2"/>
      <c r="H56" s="2"/>
      <c r="I56" s="2"/>
      <c r="J56" s="2"/>
      <c r="N56" s="2"/>
      <c r="O56" s="45"/>
    </row>
    <row r="57" spans="4:15" x14ac:dyDescent="0.25">
      <c r="E57" s="2"/>
      <c r="F57" s="2"/>
      <c r="G57" s="2"/>
      <c r="H57" s="2"/>
      <c r="I57" s="2"/>
      <c r="J57" s="2"/>
      <c r="L57" s="2"/>
      <c r="N57" s="2"/>
      <c r="O57" s="45"/>
    </row>
    <row r="58" spans="4:15" x14ac:dyDescent="0.25">
      <c r="K58" s="54"/>
      <c r="L58" s="54"/>
      <c r="N58" s="2"/>
      <c r="O58" s="45"/>
    </row>
    <row r="59" spans="4:15" x14ac:dyDescent="0.25">
      <c r="N59" s="2"/>
      <c r="O59" s="45"/>
    </row>
  </sheetData>
  <mergeCells count="40">
    <mergeCell ref="B47:C47"/>
    <mergeCell ref="B48:C48"/>
    <mergeCell ref="L48:M48"/>
    <mergeCell ref="N48:O48"/>
    <mergeCell ref="S28:S30"/>
    <mergeCell ref="S31:S33"/>
    <mergeCell ref="S34:S36"/>
    <mergeCell ref="A37:B37"/>
    <mergeCell ref="B45:C45"/>
    <mergeCell ref="B46:C46"/>
    <mergeCell ref="A20:B20"/>
    <mergeCell ref="A22:A24"/>
    <mergeCell ref="B22:B24"/>
    <mergeCell ref="C22:P22"/>
    <mergeCell ref="R22:R24"/>
    <mergeCell ref="S25:S27"/>
    <mergeCell ref="K14:K16"/>
    <mergeCell ref="Z14:Z16"/>
    <mergeCell ref="AA14:AA16"/>
    <mergeCell ref="K17:K19"/>
    <mergeCell ref="Z17:Z19"/>
    <mergeCell ref="AA17:AA19"/>
    <mergeCell ref="K8:K10"/>
    <mergeCell ref="Z8:Z10"/>
    <mergeCell ref="AA8:AA10"/>
    <mergeCell ref="K11:K13"/>
    <mergeCell ref="Z11:Z13"/>
    <mergeCell ref="AA11:AA13"/>
    <mergeCell ref="J5:J7"/>
    <mergeCell ref="Y5:Y7"/>
    <mergeCell ref="Z5:Z7"/>
    <mergeCell ref="AA5:AA7"/>
    <mergeCell ref="C6:D6"/>
    <mergeCell ref="E6:F6"/>
    <mergeCell ref="A1:I1"/>
    <mergeCell ref="A2:I2"/>
    <mergeCell ref="A3:I3"/>
    <mergeCell ref="A5:A7"/>
    <mergeCell ref="B5:B7"/>
    <mergeCell ref="C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khamid al jadid</dc:creator>
  <cp:lastModifiedBy>khamid al jadid</cp:lastModifiedBy>
  <dcterms:created xsi:type="dcterms:W3CDTF">2021-02-22T12:23:05Z</dcterms:created>
  <dcterms:modified xsi:type="dcterms:W3CDTF">2021-02-22T12:23:44Z</dcterms:modified>
</cp:coreProperties>
</file>